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270" activeTab="0"/>
  </bookViews>
  <sheets>
    <sheet name="cost" sheetId="1" r:id="rId1"/>
    <sheet name="Sheet1" sheetId="2" r:id="rId2"/>
  </sheets>
  <definedNames>
    <definedName name="_xlnm.Print_Area" localSheetId="0">'cost'!$A$1:$N$36</definedName>
  </definedNames>
  <calcPr fullCalcOnLoad="1"/>
</workbook>
</file>

<file path=xl/sharedStrings.xml><?xml version="1.0" encoding="utf-8"?>
<sst xmlns="http://schemas.openxmlformats.org/spreadsheetml/2006/main" count="103" uniqueCount="62">
  <si>
    <t xml:space="preserve">Project : </t>
  </si>
  <si>
    <t>Designer:</t>
  </si>
  <si>
    <t>Date:</t>
  </si>
  <si>
    <t xml:space="preserve">Proj. No.: </t>
  </si>
  <si>
    <t>tons</t>
  </si>
  <si>
    <t>Cost Estimate</t>
  </si>
  <si>
    <t>Convert Miles to Feet</t>
  </si>
  <si>
    <t>Miles</t>
  </si>
  <si>
    <t>Feet</t>
  </si>
  <si>
    <t xml:space="preserve">Road Length  </t>
  </si>
  <si>
    <t>Road Width</t>
  </si>
  <si>
    <t>ft</t>
  </si>
  <si>
    <t xml:space="preserve"> </t>
  </si>
  <si>
    <t>Road Area</t>
  </si>
  <si>
    <t>sy</t>
  </si>
  <si>
    <t>sf</t>
  </si>
  <si>
    <t>Weight of Asphalt</t>
  </si>
  <si>
    <t>lbs/sy-in</t>
  </si>
  <si>
    <t>tons/sy-in</t>
  </si>
  <si>
    <t>Overlay Thickness</t>
  </si>
  <si>
    <t>in</t>
  </si>
  <si>
    <t>Total Weight</t>
  </si>
  <si>
    <t>per ton</t>
  </si>
  <si>
    <t>Cost of Installed Asphalt</t>
  </si>
  <si>
    <t>Convert lb/sy to inches</t>
  </si>
  <si>
    <t>lb/sy</t>
  </si>
  <si>
    <t>Use</t>
  </si>
  <si>
    <t>1 1/4"</t>
  </si>
  <si>
    <t>1 1/8"</t>
  </si>
  <si>
    <t>7/16"</t>
  </si>
  <si>
    <t>5/16"</t>
  </si>
  <si>
    <t>1/2"</t>
  </si>
  <si>
    <t>Asphalt Cost Installed</t>
  </si>
  <si>
    <t>Cut and Patch Percentage</t>
  </si>
  <si>
    <t>Cost to Cut and Patch</t>
  </si>
  <si>
    <t>per sy</t>
  </si>
  <si>
    <t>Total Cut and Patch</t>
  </si>
  <si>
    <t>Determine Cost at Each Overlay Pavement Thickness</t>
  </si>
  <si>
    <t>in (Leveling)</t>
  </si>
  <si>
    <t xml:space="preserve">Leveling Cost </t>
  </si>
  <si>
    <t>Leveling</t>
  </si>
  <si>
    <t>7/8"</t>
  </si>
  <si>
    <t>Cut and Patch</t>
  </si>
  <si>
    <t>Total</t>
  </si>
  <si>
    <t>Evans County Commissioners</t>
  </si>
  <si>
    <t>Casey Burkhalter</t>
  </si>
  <si>
    <t>in (leveling)</t>
  </si>
  <si>
    <t>Traffic Control</t>
  </si>
  <si>
    <t>per LM</t>
  </si>
  <si>
    <t>Striping</t>
  </si>
  <si>
    <t>Total Traffic Control</t>
  </si>
  <si>
    <t>Total Striping</t>
  </si>
  <si>
    <t>Stop Bars</t>
  </si>
  <si>
    <t>Ea</t>
  </si>
  <si>
    <t># of BARS</t>
  </si>
  <si>
    <t>Option #2 -.5" leveling and 1.5" 12.5 mm surface</t>
  </si>
  <si>
    <t>Leveling Percentage</t>
  </si>
  <si>
    <t>For Road Project Budget</t>
  </si>
  <si>
    <t>Administrative</t>
  </si>
  <si>
    <t>1.5" Asphalt</t>
  </si>
  <si>
    <t>Cost Estimate for Hurrican Matthew Damage</t>
  </si>
  <si>
    <t>Jennie Station 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</si>
</sst>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h:mm:ss\ AM/PM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  <numFmt numFmtId="170" formatCode="0.00000"/>
    <numFmt numFmtId="171" formatCode="0.0000"/>
    <numFmt numFmtId="172" formatCode="0.000"/>
    <numFmt numFmtId="173" formatCode="0.0"/>
    <numFmt numFmtId="174" formatCode="&quot;$&quot;#,##0.0"/>
    <numFmt numFmtId="175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Humanst521 Cn BT"/>
      <family val="0"/>
    </font>
    <font>
      <b/>
      <sz val="14"/>
      <color indexed="8"/>
      <name val="Humanst521 Cn BT"/>
      <family val="0"/>
    </font>
    <font>
      <b/>
      <sz val="12"/>
      <color indexed="8"/>
      <name val="Humanst521 Cn BT"/>
      <family val="0"/>
    </font>
    <font>
      <b/>
      <sz val="12"/>
      <color indexed="12"/>
      <name val="Humanst521 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/>
      <right style="double"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" fontId="4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12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27" xfId="0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2" fontId="0" fillId="0" borderId="27" xfId="0" applyNumberFormat="1" applyFill="1" applyBorder="1" applyAlignment="1">
      <alignment/>
    </xf>
    <xf numFmtId="175" fontId="0" fillId="0" borderId="0" xfId="44" applyNumberFormat="1" applyFont="1" applyAlignment="1">
      <alignment/>
    </xf>
    <xf numFmtId="175" fontId="0" fillId="0" borderId="0" xfId="0" applyNumberFormat="1" applyAlignment="1">
      <alignment/>
    </xf>
    <xf numFmtId="169" fontId="44" fillId="0" borderId="0" xfId="44" applyNumberFormat="1" applyFont="1" applyAlignment="1">
      <alignment/>
    </xf>
    <xf numFmtId="2" fontId="0" fillId="0" borderId="0" xfId="0" applyNumberFormat="1" applyBorder="1" applyAlignment="1">
      <alignment horizontal="center"/>
    </xf>
    <xf numFmtId="12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2" fontId="0" fillId="0" borderId="0" xfId="0" applyNumberFormat="1" applyFill="1" applyBorder="1" applyAlignment="1">
      <alignment/>
    </xf>
    <xf numFmtId="9" fontId="44" fillId="0" borderId="0" xfId="57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1" fontId="44" fillId="0" borderId="0" xfId="57" applyNumberFormat="1" applyFont="1" applyAlignment="1">
      <alignment/>
    </xf>
    <xf numFmtId="1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44" fillId="0" borderId="0" xfId="0" applyFont="1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75" fontId="0" fillId="0" borderId="0" xfId="44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44" fillId="0" borderId="0" xfId="44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5" fontId="0" fillId="0" borderId="23" xfId="0" applyNumberFormat="1" applyBorder="1" applyAlignment="1">
      <alignment/>
    </xf>
    <xf numFmtId="0" fontId="48" fillId="0" borderId="29" xfId="0" applyFont="1" applyBorder="1" applyAlignment="1">
      <alignment/>
    </xf>
    <xf numFmtId="175" fontId="48" fillId="0" borderId="29" xfId="0" applyNumberFormat="1" applyFont="1" applyBorder="1" applyAlignment="1">
      <alignment/>
    </xf>
    <xf numFmtId="9" fontId="44" fillId="0" borderId="0" xfId="0" applyNumberFormat="1" applyFont="1" applyAlignment="1">
      <alignment/>
    </xf>
    <xf numFmtId="175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3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14" fontId="5" fillId="33" borderId="0" xfId="0" applyNumberFormat="1" applyFont="1" applyFill="1" applyBorder="1" applyAlignment="1" quotePrefix="1">
      <alignment horizontal="left"/>
    </xf>
    <xf numFmtId="14" fontId="5" fillId="33" borderId="1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tabSelected="1" view="pageBreakPreview" zoomScale="90" zoomScaleSheetLayoutView="90" zoomScalePageLayoutView="0" workbookViewId="0" topLeftCell="A7">
      <selection activeCell="O9" sqref="O9"/>
    </sheetView>
  </sheetViews>
  <sheetFormatPr defaultColWidth="9.140625" defaultRowHeight="15"/>
  <cols>
    <col min="1" max="1" width="15.28125" style="0" customWidth="1"/>
    <col min="2" max="2" width="14.7109375" style="0" customWidth="1"/>
    <col min="3" max="3" width="12.57421875" style="0" bestFit="1" customWidth="1"/>
    <col min="4" max="4" width="12.140625" style="0" customWidth="1"/>
    <col min="5" max="5" width="10.8515625" style="0" customWidth="1"/>
    <col min="6" max="6" width="10.57421875" style="0" customWidth="1"/>
    <col min="7" max="7" width="13.28125" style="0" customWidth="1"/>
    <col min="9" max="9" width="10.7109375" style="0" customWidth="1"/>
    <col min="11" max="11" width="11.28125" style="0" customWidth="1"/>
    <col min="13" max="13" width="10.8515625" style="0" customWidth="1"/>
  </cols>
  <sheetData>
    <row r="1" spans="1:10" ht="18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</row>
    <row r="2" spans="1:2" ht="18.75" thickBot="1">
      <c r="A2" s="1"/>
      <c r="B2" s="2"/>
    </row>
    <row r="3" spans="1:10" ht="16.5" thickTop="1">
      <c r="A3" s="3" t="s">
        <v>0</v>
      </c>
      <c r="B3" s="77" t="s">
        <v>5</v>
      </c>
      <c r="C3" s="77"/>
      <c r="D3" s="77"/>
      <c r="E3" s="77"/>
      <c r="F3" s="4"/>
      <c r="G3" s="5" t="s">
        <v>1</v>
      </c>
      <c r="H3" s="5"/>
      <c r="I3" s="78" t="s">
        <v>45</v>
      </c>
      <c r="J3" s="79"/>
    </row>
    <row r="4" spans="1:10" ht="15.75">
      <c r="A4" s="6"/>
      <c r="B4" s="80" t="s">
        <v>57</v>
      </c>
      <c r="C4" s="80"/>
      <c r="D4" s="80"/>
      <c r="E4" s="80"/>
      <c r="F4" s="7"/>
      <c r="G4" s="8"/>
      <c r="H4" s="9"/>
      <c r="I4" s="8"/>
      <c r="J4" s="10"/>
    </row>
    <row r="5" spans="1:10" ht="15.75">
      <c r="A5" s="11"/>
      <c r="B5" s="80" t="s">
        <v>44</v>
      </c>
      <c r="C5" s="80"/>
      <c r="D5" s="80"/>
      <c r="E5" s="80"/>
      <c r="F5" s="7"/>
      <c r="G5" s="8" t="s">
        <v>2</v>
      </c>
      <c r="H5" s="8"/>
      <c r="I5" s="81">
        <v>42656</v>
      </c>
      <c r="J5" s="82"/>
    </row>
    <row r="6" spans="1:17" ht="15.75">
      <c r="A6" s="6"/>
      <c r="B6" s="12"/>
      <c r="C6" s="12"/>
      <c r="D6" s="12"/>
      <c r="E6" s="12"/>
      <c r="F6" s="13"/>
      <c r="G6" s="13"/>
      <c r="H6" s="13"/>
      <c r="I6" s="13"/>
      <c r="J6" s="14"/>
      <c r="P6" s="2"/>
      <c r="Q6" s="2"/>
    </row>
    <row r="7" spans="1:17" ht="16.5" thickBot="1">
      <c r="A7" s="15" t="s">
        <v>3</v>
      </c>
      <c r="B7" s="16" t="s">
        <v>61</v>
      </c>
      <c r="C7" s="17"/>
      <c r="D7" s="17"/>
      <c r="E7" s="17"/>
      <c r="F7" s="17"/>
      <c r="G7" s="17"/>
      <c r="H7" s="17"/>
      <c r="I7" s="17"/>
      <c r="J7" s="18"/>
      <c r="P7" s="2"/>
      <c r="Q7" s="2"/>
    </row>
    <row r="8" spans="13:19" ht="15.75" thickTop="1">
      <c r="M8" s="29"/>
      <c r="N8" s="29"/>
      <c r="O8" s="29"/>
      <c r="P8" s="29"/>
      <c r="Q8" s="29"/>
      <c r="R8" s="29"/>
      <c r="S8" s="29"/>
    </row>
    <row r="9" spans="1:19" ht="15">
      <c r="A9" t="s">
        <v>9</v>
      </c>
      <c r="C9" s="19">
        <v>150</v>
      </c>
      <c r="D9" t="s">
        <v>11</v>
      </c>
      <c r="E9" s="22">
        <f>C9/5280</f>
        <v>0.028409090909090908</v>
      </c>
      <c r="F9" t="s">
        <v>7</v>
      </c>
      <c r="M9" s="29"/>
      <c r="N9" s="29"/>
      <c r="O9" s="29"/>
      <c r="P9" s="29"/>
      <c r="Q9" s="29"/>
      <c r="R9" s="29"/>
      <c r="S9" s="29"/>
    </row>
    <row r="10" spans="1:19" ht="15">
      <c r="A10" t="s">
        <v>10</v>
      </c>
      <c r="C10" s="59">
        <v>21</v>
      </c>
      <c r="D10" t="s">
        <v>11</v>
      </c>
      <c r="E10" t="s">
        <v>12</v>
      </c>
      <c r="M10" s="29"/>
      <c r="N10" s="29"/>
      <c r="O10" s="29"/>
      <c r="P10" s="32"/>
      <c r="Q10" s="32"/>
      <c r="R10" s="29"/>
      <c r="S10" s="41"/>
    </row>
    <row r="11" spans="1:19" ht="15">
      <c r="A11" t="s">
        <v>13</v>
      </c>
      <c r="C11" s="20">
        <f>C9*C10/9</f>
        <v>350</v>
      </c>
      <c r="D11" t="s">
        <v>14</v>
      </c>
      <c r="E11" s="20">
        <f>C11*9</f>
        <v>3150</v>
      </c>
      <c r="F11" t="s">
        <v>15</v>
      </c>
      <c r="M11" s="29"/>
      <c r="N11" s="29"/>
      <c r="O11" s="29"/>
      <c r="P11" s="32"/>
      <c r="Q11" s="49"/>
      <c r="R11" s="50"/>
      <c r="S11" s="29"/>
    </row>
    <row r="12" spans="1:19" ht="15">
      <c r="A12" t="s">
        <v>16</v>
      </c>
      <c r="C12" s="56">
        <v>110</v>
      </c>
      <c r="D12" t="s">
        <v>17</v>
      </c>
      <c r="E12" s="57">
        <f>C12/2000</f>
        <v>0.055</v>
      </c>
      <c r="F12" t="s">
        <v>18</v>
      </c>
      <c r="G12" s="19"/>
      <c r="I12" s="19"/>
      <c r="M12" s="29"/>
      <c r="N12" s="29"/>
      <c r="O12" s="29"/>
      <c r="P12" s="32"/>
      <c r="Q12" s="49"/>
      <c r="R12" s="50"/>
      <c r="S12" s="51"/>
    </row>
    <row r="13" spans="1:19" ht="15">
      <c r="A13" t="s">
        <v>32</v>
      </c>
      <c r="C13" s="48">
        <v>85</v>
      </c>
      <c r="D13" t="s">
        <v>22</v>
      </c>
      <c r="E13" s="23"/>
      <c r="G13" s="19"/>
      <c r="I13" s="19"/>
      <c r="M13" s="29"/>
      <c r="N13" s="29"/>
      <c r="O13" s="29"/>
      <c r="P13" s="32"/>
      <c r="Q13" s="49"/>
      <c r="R13" s="50"/>
      <c r="S13" s="51"/>
    </row>
    <row r="14" spans="1:19" ht="15">
      <c r="A14" t="s">
        <v>39</v>
      </c>
      <c r="C14" s="48">
        <v>95</v>
      </c>
      <c r="D14" t="s">
        <v>22</v>
      </c>
      <c r="E14" s="23" t="s">
        <v>56</v>
      </c>
      <c r="G14" s="74">
        <v>1</v>
      </c>
      <c r="I14" s="19"/>
      <c r="M14" s="29"/>
      <c r="N14" s="29"/>
      <c r="O14" s="29"/>
      <c r="P14" s="32"/>
      <c r="Q14" s="49"/>
      <c r="R14" s="50"/>
      <c r="S14" s="51"/>
    </row>
    <row r="15" spans="1:19" ht="15">
      <c r="A15" t="s">
        <v>33</v>
      </c>
      <c r="C15" s="55">
        <v>0</v>
      </c>
      <c r="E15" s="56">
        <f>C11*C15</f>
        <v>0</v>
      </c>
      <c r="F15" t="s">
        <v>14</v>
      </c>
      <c r="G15" s="19"/>
      <c r="I15" s="19"/>
      <c r="M15" s="29"/>
      <c r="N15" s="29"/>
      <c r="O15" s="29"/>
      <c r="P15" s="32"/>
      <c r="Q15" s="49"/>
      <c r="R15" s="50"/>
      <c r="S15" s="51"/>
    </row>
    <row r="16" spans="1:19" ht="15">
      <c r="A16" t="s">
        <v>34</v>
      </c>
      <c r="C16" s="48">
        <v>50</v>
      </c>
      <c r="D16" t="s">
        <v>35</v>
      </c>
      <c r="E16" s="56" t="s">
        <v>36</v>
      </c>
      <c r="G16" s="58">
        <f>E15*C16</f>
        <v>0</v>
      </c>
      <c r="I16" s="19"/>
      <c r="M16" s="29"/>
      <c r="N16" s="29"/>
      <c r="O16" s="29"/>
      <c r="P16" s="32"/>
      <c r="Q16" s="49"/>
      <c r="R16" s="50"/>
      <c r="S16" s="51"/>
    </row>
    <row r="17" spans="1:19" ht="15">
      <c r="A17" t="s">
        <v>47</v>
      </c>
      <c r="C17" s="48">
        <v>1200</v>
      </c>
      <c r="D17" t="s">
        <v>48</v>
      </c>
      <c r="E17" s="57" t="s">
        <v>50</v>
      </c>
      <c r="G17" s="58">
        <f>C17*E9</f>
        <v>34.090909090909086</v>
      </c>
      <c r="M17" s="29"/>
      <c r="N17" s="29"/>
      <c r="O17" s="29"/>
      <c r="P17" s="32"/>
      <c r="Q17" s="49"/>
      <c r="R17" s="50"/>
      <c r="S17" s="51"/>
    </row>
    <row r="18" spans="1:19" ht="15">
      <c r="A18" t="s">
        <v>49</v>
      </c>
      <c r="C18" s="48">
        <v>550</v>
      </c>
      <c r="D18" t="s">
        <v>48</v>
      </c>
      <c r="E18" s="57" t="s">
        <v>51</v>
      </c>
      <c r="G18" s="58">
        <f>C18*E9*4</f>
        <v>62.5</v>
      </c>
      <c r="M18" s="29"/>
      <c r="N18" s="29"/>
      <c r="O18" s="29"/>
      <c r="P18" s="32"/>
      <c r="Q18" s="49"/>
      <c r="R18" s="50"/>
      <c r="S18" s="51"/>
    </row>
    <row r="19" spans="1:19" ht="15">
      <c r="A19" t="s">
        <v>52</v>
      </c>
      <c r="C19" s="48">
        <v>500</v>
      </c>
      <c r="D19" t="s">
        <v>53</v>
      </c>
      <c r="E19" s="57" t="s">
        <v>54</v>
      </c>
      <c r="F19" s="68">
        <v>2</v>
      </c>
      <c r="G19" s="58">
        <f>F19*C19</f>
        <v>1000</v>
      </c>
      <c r="M19" s="29"/>
      <c r="N19" s="29"/>
      <c r="O19" s="29"/>
      <c r="P19" s="32"/>
      <c r="Q19" s="49"/>
      <c r="R19" s="50"/>
      <c r="S19" s="51"/>
    </row>
    <row r="20" spans="3:19" ht="15">
      <c r="C20" s="48"/>
      <c r="M20" s="29"/>
      <c r="N20" s="29"/>
      <c r="O20" s="29"/>
      <c r="P20" s="32"/>
      <c r="Q20" s="49"/>
      <c r="R20" s="50"/>
      <c r="S20" s="51"/>
    </row>
    <row r="21" spans="1:19" ht="15">
      <c r="A21" s="21" t="s">
        <v>37</v>
      </c>
      <c r="G21" s="64" t="s">
        <v>41</v>
      </c>
      <c r="M21" s="63" t="s">
        <v>12</v>
      </c>
      <c r="N21" s="29"/>
      <c r="O21" s="29"/>
      <c r="P21" s="52"/>
      <c r="Q21" s="53"/>
      <c r="R21" s="54"/>
      <c r="S21" s="51"/>
    </row>
    <row r="22" spans="1:19" ht="15">
      <c r="A22" t="s">
        <v>19</v>
      </c>
      <c r="C22" s="24">
        <v>0</v>
      </c>
      <c r="D22" s="25" t="s">
        <v>38</v>
      </c>
      <c r="E22" s="24">
        <v>0</v>
      </c>
      <c r="F22" s="25" t="s">
        <v>46</v>
      </c>
      <c r="G22" s="24">
        <v>0.875</v>
      </c>
      <c r="H22" s="25" t="s">
        <v>20</v>
      </c>
      <c r="I22" s="24">
        <v>1</v>
      </c>
      <c r="J22" t="s">
        <v>20</v>
      </c>
      <c r="K22" s="24">
        <v>1.25</v>
      </c>
      <c r="L22" t="s">
        <v>20</v>
      </c>
      <c r="M22" s="62">
        <v>2</v>
      </c>
      <c r="N22" s="29" t="s">
        <v>20</v>
      </c>
      <c r="O22" s="29"/>
      <c r="P22" s="52"/>
      <c r="Q22" s="53"/>
      <c r="R22" s="54"/>
      <c r="S22" s="51"/>
    </row>
    <row r="23" spans="1:19" ht="15">
      <c r="A23" t="s">
        <v>25</v>
      </c>
      <c r="C23" s="60">
        <f>C22*110</f>
        <v>0</v>
      </c>
      <c r="D23" s="61" t="s">
        <v>25</v>
      </c>
      <c r="E23" s="60">
        <f>E22*110</f>
        <v>0</v>
      </c>
      <c r="F23" s="61" t="s">
        <v>25</v>
      </c>
      <c r="G23" s="60">
        <f>G22*110</f>
        <v>96.25</v>
      </c>
      <c r="H23" s="61" t="s">
        <v>25</v>
      </c>
      <c r="I23" s="60">
        <f>I22*110</f>
        <v>110</v>
      </c>
      <c r="J23" s="61" t="s">
        <v>25</v>
      </c>
      <c r="K23" s="60">
        <f>K22*110</f>
        <v>137.5</v>
      </c>
      <c r="L23" s="25" t="s">
        <v>25</v>
      </c>
      <c r="M23" s="60">
        <f>M22*110</f>
        <v>220</v>
      </c>
      <c r="N23" s="25" t="s">
        <v>25</v>
      </c>
      <c r="O23" s="29"/>
      <c r="P23" s="52"/>
      <c r="Q23" s="53"/>
      <c r="R23" s="54"/>
      <c r="S23" s="51"/>
    </row>
    <row r="24" spans="1:19" ht="15">
      <c r="A24" t="s">
        <v>21</v>
      </c>
      <c r="C24" s="20">
        <f>C22*$E$12*$C$11</f>
        <v>0</v>
      </c>
      <c r="D24" t="s">
        <v>4</v>
      </c>
      <c r="E24" s="20">
        <f>E22*$E$12*$C$11</f>
        <v>0</v>
      </c>
      <c r="F24" t="s">
        <v>4</v>
      </c>
      <c r="G24" s="20">
        <f>G22*$E$12*$C$11</f>
        <v>16.84375</v>
      </c>
      <c r="H24" t="s">
        <v>4</v>
      </c>
      <c r="I24" s="20">
        <f>I22*$E$12*$C$11</f>
        <v>19.25</v>
      </c>
      <c r="J24" t="s">
        <v>4</v>
      </c>
      <c r="K24" s="20">
        <f>K22*$E$12*$C$11</f>
        <v>24.062500000000004</v>
      </c>
      <c r="L24" t="s">
        <v>4</v>
      </c>
      <c r="M24" s="20">
        <f>M22*$E$12*$C$11</f>
        <v>38.5</v>
      </c>
      <c r="N24" t="s">
        <v>4</v>
      </c>
      <c r="O24" s="29"/>
      <c r="P24" s="52"/>
      <c r="Q24" s="53"/>
      <c r="R24" s="54"/>
      <c r="S24" s="29"/>
    </row>
    <row r="25" spans="1:19" ht="15">
      <c r="A25" t="s">
        <v>23</v>
      </c>
      <c r="C25" s="65">
        <f>C24*$C$14*G14</f>
        <v>0</v>
      </c>
      <c r="D25" s="66" t="s">
        <v>12</v>
      </c>
      <c r="E25" s="65">
        <f>E24*$C$14*G14</f>
        <v>0</v>
      </c>
      <c r="F25" s="66" t="s">
        <v>12</v>
      </c>
      <c r="G25" s="65">
        <f>G24*$C$13</f>
        <v>1431.71875</v>
      </c>
      <c r="H25" s="66" t="s">
        <v>12</v>
      </c>
      <c r="I25" s="65">
        <f>I24*$C$13</f>
        <v>1636.25</v>
      </c>
      <c r="J25" s="66" t="s">
        <v>12</v>
      </c>
      <c r="K25" s="65">
        <f>K24*$C$13</f>
        <v>2045.3125000000002</v>
      </c>
      <c r="L25" s="64" t="s">
        <v>12</v>
      </c>
      <c r="M25" s="65">
        <f>M24*$C$13</f>
        <v>3272.5</v>
      </c>
      <c r="N25" t="s">
        <v>12</v>
      </c>
      <c r="O25" s="29"/>
      <c r="P25" s="29"/>
      <c r="Q25" s="29"/>
      <c r="R25" s="29"/>
      <c r="S25" s="29"/>
    </row>
    <row r="26" spans="3:19" ht="15">
      <c r="C26" s="20"/>
      <c r="E26" s="20"/>
      <c r="G26" s="20"/>
      <c r="I26" s="20"/>
      <c r="K26" s="20"/>
      <c r="M26" s="29"/>
      <c r="N26" s="29"/>
      <c r="O26" s="29"/>
      <c r="P26" s="29"/>
      <c r="Q26" s="29"/>
      <c r="R26" s="29"/>
      <c r="S26" s="29"/>
    </row>
    <row r="27" spans="1:11" ht="15">
      <c r="A27" t="s">
        <v>12</v>
      </c>
      <c r="C27" s="46" t="s">
        <v>12</v>
      </c>
      <c r="D27" s="47" t="s">
        <v>12</v>
      </c>
      <c r="E27" s="46"/>
      <c r="F27" s="47"/>
      <c r="G27" s="46"/>
      <c r="H27" s="47"/>
      <c r="I27" s="46"/>
      <c r="J27" s="47"/>
      <c r="K27" s="46"/>
    </row>
    <row r="28" spans="1:7" ht="15.75">
      <c r="A28" s="69"/>
      <c r="B28" s="70"/>
      <c r="C28" s="70"/>
      <c r="D28" s="70"/>
      <c r="E28" s="69" t="s">
        <v>55</v>
      </c>
      <c r="F28" s="70"/>
      <c r="G28" s="70"/>
    </row>
    <row r="29" spans="1:7" ht="15">
      <c r="A29" s="47"/>
      <c r="C29" s="47"/>
      <c r="E29" s="47" t="s">
        <v>40</v>
      </c>
      <c r="G29" s="47">
        <f>E25</f>
        <v>0</v>
      </c>
    </row>
    <row r="30" spans="3:7" ht="15">
      <c r="C30" s="47"/>
      <c r="E30" t="s">
        <v>59</v>
      </c>
      <c r="G30" s="47">
        <f>M25</f>
        <v>3272.5</v>
      </c>
    </row>
    <row r="31" spans="3:7" ht="15">
      <c r="C31" s="47"/>
      <c r="E31" t="s">
        <v>42</v>
      </c>
      <c r="G31" s="47">
        <v>2000</v>
      </c>
    </row>
    <row r="32" spans="3:7" ht="15">
      <c r="C32" s="47"/>
      <c r="E32" t="s">
        <v>47</v>
      </c>
      <c r="G32" s="47">
        <f>G17</f>
        <v>34.090909090909086</v>
      </c>
    </row>
    <row r="33" spans="3:7" ht="15">
      <c r="C33" s="47"/>
      <c r="E33" t="s">
        <v>58</v>
      </c>
      <c r="G33" s="47">
        <v>2000</v>
      </c>
    </row>
    <row r="34" spans="3:7" ht="15">
      <c r="C34" s="67"/>
      <c r="E34" t="s">
        <v>49</v>
      </c>
      <c r="G34" s="67">
        <f>G18</f>
        <v>62.5</v>
      </c>
    </row>
    <row r="35" spans="1:7" ht="17.25" customHeight="1">
      <c r="A35" s="29"/>
      <c r="B35" s="29"/>
      <c r="C35" s="75"/>
      <c r="E35" s="31" t="s">
        <v>52</v>
      </c>
      <c r="F35" s="31"/>
      <c r="G35" s="71">
        <v>0</v>
      </c>
    </row>
    <row r="36" spans="1:7" ht="19.5" thickBot="1">
      <c r="A36" s="72"/>
      <c r="B36" s="72"/>
      <c r="C36" s="73"/>
      <c r="E36" s="72" t="s">
        <v>43</v>
      </c>
      <c r="F36" s="72"/>
      <c r="G36" s="73">
        <f>SUM(G29:G35)</f>
        <v>7369.090909090909</v>
      </c>
    </row>
    <row r="37" spans="1:3" ht="15">
      <c r="A37" s="47"/>
      <c r="C37" s="47"/>
    </row>
    <row r="38" ht="15">
      <c r="C38" s="47"/>
    </row>
    <row r="39" ht="15">
      <c r="C39" s="47"/>
    </row>
    <row r="40" ht="15">
      <c r="C40" s="47"/>
    </row>
  </sheetData>
  <sheetProtection/>
  <mergeCells count="6">
    <mergeCell ref="A1:J1"/>
    <mergeCell ref="B3:E3"/>
    <mergeCell ref="I3:J3"/>
    <mergeCell ref="B4:E4"/>
    <mergeCell ref="B5:E5"/>
    <mergeCell ref="I5:J5"/>
  </mergeCells>
  <printOptions/>
  <pageMargins left="0.7" right="0.7" top="0.75" bottom="0.75" header="0.3" footer="0.3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21"/>
  <sheetViews>
    <sheetView zoomScalePageLayoutView="0" workbookViewId="0" topLeftCell="A1">
      <selection activeCell="E20" sqref="E20"/>
    </sheetView>
  </sheetViews>
  <sheetFormatPr defaultColWidth="9.140625" defaultRowHeight="15"/>
  <sheetData>
    <row r="6" spans="5:6" ht="15">
      <c r="E6" s="2" t="s">
        <v>7</v>
      </c>
      <c r="F6" s="2" t="s">
        <v>8</v>
      </c>
    </row>
    <row r="7" spans="2:6" ht="15">
      <c r="B7" t="s">
        <v>6</v>
      </c>
      <c r="E7" s="2">
        <v>6.8</v>
      </c>
      <c r="F7" s="2">
        <f>E7*5280</f>
        <v>35904</v>
      </c>
    </row>
    <row r="10" spans="2:8" ht="15">
      <c r="B10" s="26"/>
      <c r="C10" s="27"/>
      <c r="D10" s="27"/>
      <c r="E10" s="36" t="s">
        <v>25</v>
      </c>
      <c r="F10" s="33" t="s">
        <v>20</v>
      </c>
      <c r="G10" s="35" t="s">
        <v>20</v>
      </c>
      <c r="H10" s="41" t="s">
        <v>26</v>
      </c>
    </row>
    <row r="11" spans="2:7" ht="15">
      <c r="B11" s="28" t="s">
        <v>24</v>
      </c>
      <c r="C11" s="29"/>
      <c r="D11" s="29"/>
      <c r="E11" s="36">
        <v>165</v>
      </c>
      <c r="F11" s="39">
        <f aca="true" t="shared" si="0" ref="F11:F19">E11/110</f>
        <v>1.5</v>
      </c>
      <c r="G11" s="40">
        <f aca="true" t="shared" si="1" ref="G11:G19">F11</f>
        <v>1.5</v>
      </c>
    </row>
    <row r="12" spans="2:8" ht="15">
      <c r="B12" s="28"/>
      <c r="C12" s="29"/>
      <c r="D12" s="29"/>
      <c r="E12" s="37">
        <v>135</v>
      </c>
      <c r="F12" s="34">
        <f t="shared" si="0"/>
        <v>1.2272727272727273</v>
      </c>
      <c r="G12" s="40">
        <f t="shared" si="1"/>
        <v>1.2272727272727273</v>
      </c>
      <c r="H12" s="42" t="s">
        <v>27</v>
      </c>
    </row>
    <row r="13" spans="2:8" ht="15">
      <c r="B13" s="28"/>
      <c r="C13" s="29"/>
      <c r="D13" s="29"/>
      <c r="E13" s="37">
        <v>125</v>
      </c>
      <c r="F13" s="34">
        <f t="shared" si="0"/>
        <v>1.1363636363636365</v>
      </c>
      <c r="G13" s="40">
        <f t="shared" si="1"/>
        <v>1.1363636363636365</v>
      </c>
      <c r="H13" s="42" t="s">
        <v>28</v>
      </c>
    </row>
    <row r="14" spans="2:8" ht="15">
      <c r="B14" s="28"/>
      <c r="C14" s="29"/>
      <c r="D14" s="29"/>
      <c r="E14" s="37">
        <v>110</v>
      </c>
      <c r="F14" s="34">
        <f t="shared" si="0"/>
        <v>1</v>
      </c>
      <c r="G14" s="40">
        <f t="shared" si="1"/>
        <v>1</v>
      </c>
      <c r="H14" s="42"/>
    </row>
    <row r="15" spans="2:8" ht="15">
      <c r="B15" s="28"/>
      <c r="C15" s="29"/>
      <c r="D15" s="29"/>
      <c r="E15" s="37">
        <v>96</v>
      </c>
      <c r="F15" s="34">
        <f t="shared" si="0"/>
        <v>0.8727272727272727</v>
      </c>
      <c r="G15" s="40">
        <f t="shared" si="1"/>
        <v>0.8727272727272727</v>
      </c>
      <c r="H15" s="42"/>
    </row>
    <row r="16" spans="2:8" ht="15">
      <c r="B16" s="30"/>
      <c r="C16" s="31"/>
      <c r="D16" s="31"/>
      <c r="E16" s="38">
        <v>55</v>
      </c>
      <c r="F16" s="34">
        <f t="shared" si="0"/>
        <v>0.5</v>
      </c>
      <c r="G16" s="40">
        <f t="shared" si="1"/>
        <v>0.5</v>
      </c>
      <c r="H16" s="42" t="s">
        <v>31</v>
      </c>
    </row>
    <row r="17" spans="5:8" ht="15">
      <c r="E17" s="43">
        <v>45</v>
      </c>
      <c r="F17" s="44">
        <f t="shared" si="0"/>
        <v>0.4090909090909091</v>
      </c>
      <c r="G17" s="45">
        <f t="shared" si="1"/>
        <v>0.4090909090909091</v>
      </c>
      <c r="H17" s="42" t="s">
        <v>29</v>
      </c>
    </row>
    <row r="18" spans="5:8" ht="15">
      <c r="E18" s="43">
        <v>35</v>
      </c>
      <c r="F18" s="44">
        <f t="shared" si="0"/>
        <v>0.3181818181818182</v>
      </c>
      <c r="G18" s="45">
        <f t="shared" si="1"/>
        <v>0.3181818181818182</v>
      </c>
      <c r="H18" s="42" t="s">
        <v>30</v>
      </c>
    </row>
    <row r="19" spans="5:7" ht="15">
      <c r="E19" s="43">
        <v>220</v>
      </c>
      <c r="F19" s="44">
        <f t="shared" si="0"/>
        <v>2</v>
      </c>
      <c r="G19" s="45">
        <f t="shared" si="1"/>
        <v>2</v>
      </c>
    </row>
    <row r="20" spans="5:7" ht="15">
      <c r="E20" s="43" t="s">
        <v>12</v>
      </c>
      <c r="F20" s="44" t="s">
        <v>12</v>
      </c>
      <c r="G20" s="45" t="s">
        <v>12</v>
      </c>
    </row>
    <row r="21" spans="5:7" ht="15">
      <c r="E21" s="43" t="s">
        <v>12</v>
      </c>
      <c r="F21" s="44" t="s">
        <v>12</v>
      </c>
      <c r="G21" s="4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mboyd</dc:creator>
  <cp:keywords/>
  <dc:description/>
  <cp:lastModifiedBy>Casey</cp:lastModifiedBy>
  <cp:lastPrinted>2016-05-04T18:45:15Z</cp:lastPrinted>
  <dcterms:created xsi:type="dcterms:W3CDTF">2013-04-16T19:15:27Z</dcterms:created>
  <dcterms:modified xsi:type="dcterms:W3CDTF">2016-10-13T15:50:50Z</dcterms:modified>
  <cp:category/>
  <cp:version/>
  <cp:contentType/>
  <cp:contentStatus/>
</cp:coreProperties>
</file>